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5" windowWidth="15180" windowHeight="7950"/>
  </bookViews>
  <sheets>
    <sheet name="Profi" sheetId="4" r:id="rId1"/>
  </sheets>
  <definedNames>
    <definedName name="_xlnm._FilterDatabase" localSheetId="0" hidden="1">Profi!$A$14:$F$82</definedName>
    <definedName name="_xlnm.Print_Titles" localSheetId="0">Profi!$13:$14</definedName>
    <definedName name="_xlnm.Print_Area" localSheetId="0">Profi!$A$10:$F$81</definedName>
  </definedNames>
  <calcPr calcId="125725"/>
</workbook>
</file>

<file path=xl/calcChain.xml><?xml version="1.0" encoding="utf-8"?>
<calcChain xmlns="http://schemas.openxmlformats.org/spreadsheetml/2006/main">
  <c r="E16" i="4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15"/>
  <c r="L26"/>
  <c r="K24"/>
  <c r="J24"/>
  <c r="L24" s="1"/>
  <c r="K23"/>
  <c r="J23"/>
  <c r="K22"/>
  <c r="J22"/>
  <c r="K21"/>
  <c r="J21"/>
  <c r="K20"/>
  <c r="J20"/>
  <c r="K19"/>
  <c r="J19"/>
  <c r="K18"/>
  <c r="J18"/>
  <c r="K17"/>
  <c r="J17"/>
  <c r="K16"/>
  <c r="J16"/>
  <c r="C11" l="1"/>
  <c r="C12"/>
  <c r="J25"/>
  <c r="L18"/>
  <c r="L20"/>
  <c r="L23"/>
  <c r="L22"/>
  <c r="L19"/>
  <c r="L21"/>
  <c r="K25"/>
  <c r="L25" s="1"/>
  <c r="M25" s="1"/>
  <c r="L17"/>
  <c r="L16"/>
</calcChain>
</file>

<file path=xl/sharedStrings.xml><?xml version="1.0" encoding="utf-8"?>
<sst xmlns="http://schemas.openxmlformats.org/spreadsheetml/2006/main" count="70" uniqueCount="36">
  <si>
    <t>férfi</t>
  </si>
  <si>
    <t>nő</t>
  </si>
  <si>
    <t>F</t>
  </si>
  <si>
    <t>E</t>
  </si>
  <si>
    <t>D</t>
  </si>
  <si>
    <t>C</t>
  </si>
  <si>
    <t>Kadett</t>
  </si>
  <si>
    <t>B</t>
  </si>
  <si>
    <t>A</t>
  </si>
  <si>
    <t>Felnőtt</t>
  </si>
  <si>
    <t>Korcsoportok</t>
  </si>
  <si>
    <t>versenyzők száma</t>
  </si>
  <si>
    <t>össz:</t>
  </si>
  <si>
    <t>Össz. nevezett</t>
  </si>
  <si>
    <t>Korcsop.azonosítása</t>
  </si>
  <si>
    <t>Profi</t>
  </si>
  <si>
    <t>2010-</t>
  </si>
  <si>
    <t>2008-2009</t>
  </si>
  <si>
    <t>2006-2007</t>
  </si>
  <si>
    <t>2004-2005</t>
  </si>
  <si>
    <t>2002-2003</t>
  </si>
  <si>
    <t>2000-2001</t>
  </si>
  <si>
    <t>1998-1999</t>
  </si>
  <si>
    <t>Mini</t>
  </si>
  <si>
    <t>1996-1997</t>
  </si>
  <si>
    <t>1995-</t>
  </si>
  <si>
    <t>Profi/Professional</t>
  </si>
  <si>
    <t>Név/ Name</t>
  </si>
  <si>
    <t>korosztály/ year</t>
  </si>
  <si>
    <t>korcsoport/ category</t>
  </si>
  <si>
    <t>csapat/ club</t>
  </si>
  <si>
    <t>neme/ gender</t>
  </si>
  <si>
    <t>rajtszám/ starting number</t>
  </si>
  <si>
    <t>Nevezési díj/Inscription fee:</t>
  </si>
  <si>
    <t>F-E-D-C                             1500 Ft</t>
  </si>
  <si>
    <t xml:space="preserve">Kadett-B-A-Felnőtt              20 € </t>
  </si>
</sst>
</file>

<file path=xl/styles.xml><?xml version="1.0" encoding="utf-8"?>
<styleSheet xmlns="http://schemas.openxmlformats.org/spreadsheetml/2006/main">
  <numFmts count="2">
    <numFmt numFmtId="164" formatCode="#,##0.00\ [$Ft-40E]"/>
    <numFmt numFmtId="165" formatCode="#,##0.00\ [$€-C07]"/>
  </numFmts>
  <fonts count="11">
    <font>
      <sz val="10"/>
      <name val="MS Sans Serif"/>
      <charset val="238"/>
    </font>
    <font>
      <sz val="10"/>
      <name val="MS Sans Serif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0"/>
      <color rgb="FF92D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2" xfId="0" applyFont="1" applyFill="1" applyBorder="1"/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/>
    <xf numFmtId="0" fontId="2" fillId="7" borderId="2" xfId="0" applyFont="1" applyFill="1" applyBorder="1" applyAlignment="1">
      <alignment wrapText="1"/>
    </xf>
    <xf numFmtId="0" fontId="4" fillId="0" borderId="0" xfId="0" applyFont="1"/>
    <xf numFmtId="0" fontId="4" fillId="0" borderId="2" xfId="0" applyFont="1" applyBorder="1" applyProtection="1">
      <protection locked="0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2" xfId="0" applyFont="1" applyBorder="1"/>
    <xf numFmtId="0" fontId="6" fillId="0" borderId="0" xfId="0" applyFont="1" applyBorder="1" applyProtection="1"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Protection="1">
      <protection locked="0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2" xfId="0" applyFont="1" applyFill="1" applyBorder="1" applyProtection="1">
      <protection locked="0"/>
    </xf>
    <xf numFmtId="0" fontId="3" fillId="0" borderId="9" xfId="0" quotePrefix="1" applyNumberFormat="1" applyFont="1" applyBorder="1" applyAlignment="1">
      <alignment horizontal="center" vertical="center" wrapText="1"/>
    </xf>
    <xf numFmtId="0" fontId="3" fillId="0" borderId="8" xfId="0" quotePrefix="1" applyNumberFormat="1" applyFont="1" applyBorder="1" applyAlignment="1">
      <alignment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quotePrefix="1" applyNumberFormat="1" applyFont="1" applyBorder="1" applyAlignment="1">
      <alignment vertical="center"/>
    </xf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Normál" xfId="0" builtinId="0"/>
    <cellStyle name="Normá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workbookViewId="0">
      <pane ySplit="14" topLeftCell="A57" activePane="bottomLeft" state="frozen"/>
      <selection pane="bottomLeft" activeCell="N14" sqref="N14"/>
    </sheetView>
  </sheetViews>
  <sheetFormatPr defaultRowHeight="18.75" outlineLevelRow="1" outlineLevelCol="1"/>
  <cols>
    <col min="1" max="1" width="32" style="8" customWidth="1"/>
    <col min="2" max="2" width="14" style="31" hidden="1" customWidth="1" outlineLevel="1"/>
    <col min="3" max="3" width="11" style="31" customWidth="1" collapsed="1"/>
    <col min="4" max="4" width="13.140625" style="32" customWidth="1"/>
    <col min="5" max="5" width="14.5703125" style="31" customWidth="1"/>
    <col min="6" max="6" width="27.28515625" style="33" bestFit="1" customWidth="1"/>
    <col min="7" max="7" width="4" style="33" hidden="1" customWidth="1" outlineLevel="1"/>
    <col min="8" max="8" width="18.7109375" style="42" hidden="1" customWidth="1" outlineLevel="1"/>
    <col min="9" max="9" width="9.140625" style="43" hidden="1" customWidth="1" outlineLevel="1"/>
    <col min="10" max="11" width="9.140625" style="42" hidden="1" customWidth="1" outlineLevel="1"/>
    <col min="12" max="12" width="9.140625" style="43" hidden="1" customWidth="1" outlineLevel="1"/>
    <col min="13" max="13" width="9.140625" style="33" hidden="1" customWidth="1" outlineLevel="1"/>
    <col min="14" max="14" width="9.140625" style="33" collapsed="1"/>
    <col min="15" max="16384" width="9.140625" style="33"/>
  </cols>
  <sheetData>
    <row r="1" spans="1:15" hidden="1" outlineLevel="1">
      <c r="C1" s="31" t="s">
        <v>0</v>
      </c>
      <c r="E1" s="31" t="s">
        <v>23</v>
      </c>
    </row>
    <row r="2" spans="1:15" hidden="1" outlineLevel="1">
      <c r="C2" s="31" t="s">
        <v>1</v>
      </c>
      <c r="E2" s="31" t="s">
        <v>2</v>
      </c>
    </row>
    <row r="3" spans="1:15" hidden="1" outlineLevel="1">
      <c r="E3" s="31" t="s">
        <v>3</v>
      </c>
    </row>
    <row r="4" spans="1:15" hidden="1" outlineLevel="1">
      <c r="E4" s="31" t="s">
        <v>4</v>
      </c>
    </row>
    <row r="5" spans="1:15" hidden="1" outlineLevel="1">
      <c r="E5" s="31" t="s">
        <v>5</v>
      </c>
    </row>
    <row r="6" spans="1:15" hidden="1" outlineLevel="1">
      <c r="E6" s="31" t="s">
        <v>6</v>
      </c>
    </row>
    <row r="7" spans="1:15" hidden="1" outlineLevel="1">
      <c r="E7" s="31" t="s">
        <v>7</v>
      </c>
    </row>
    <row r="8" spans="1:15" hidden="1" outlineLevel="1">
      <c r="E8" s="31" t="s">
        <v>8</v>
      </c>
    </row>
    <row r="9" spans="1:15" hidden="1" outlineLevel="1">
      <c r="E9" s="31" t="s">
        <v>9</v>
      </c>
    </row>
    <row r="10" spans="1:15" collapsed="1"/>
    <row r="11" spans="1:15">
      <c r="A11" s="8" t="s">
        <v>33</v>
      </c>
      <c r="C11" s="56">
        <f>(COUNTIF($E$15:$E$81,"F")+COUNTIF($E$15:$E$81,"E")+COUNTIF($E$15:$E$81,"D")+COUNTIF($E$15:$E$81,"C"))*1500</f>
        <v>0</v>
      </c>
      <c r="F11" s="33" t="s">
        <v>34</v>
      </c>
    </row>
    <row r="12" spans="1:15">
      <c r="A12" s="8" t="s">
        <v>33</v>
      </c>
      <c r="C12" s="57">
        <f>(COUNTIF($E$15:$E$81,"Kadett")+COUNTIF($E$15:$E$81,"B")+COUNTIF($E$15:$E$81,"A")+COUNTIF($E$15:$E$81,"Felnőtt"))*20</f>
        <v>0</v>
      </c>
      <c r="F12" s="33" t="s">
        <v>35</v>
      </c>
      <c r="O12" s="63"/>
    </row>
    <row r="13" spans="1:15" ht="22.5" customHeight="1" thickBot="1">
      <c r="A13" s="64" t="s">
        <v>26</v>
      </c>
      <c r="B13" s="64"/>
      <c r="C13" s="64"/>
      <c r="D13" s="64"/>
      <c r="E13" s="64"/>
      <c r="F13" s="64"/>
      <c r="H13" s="34" t="s">
        <v>15</v>
      </c>
    </row>
    <row r="14" spans="1:15" ht="48" thickBot="1">
      <c r="A14" s="60" t="s">
        <v>27</v>
      </c>
      <c r="B14" s="61" t="s">
        <v>32</v>
      </c>
      <c r="C14" s="59" t="s">
        <v>31</v>
      </c>
      <c r="D14" s="59" t="s">
        <v>28</v>
      </c>
      <c r="E14" s="59" t="s">
        <v>29</v>
      </c>
      <c r="F14" s="62" t="s">
        <v>30</v>
      </c>
      <c r="H14" s="44" t="s">
        <v>10</v>
      </c>
      <c r="I14" s="65" t="s">
        <v>11</v>
      </c>
      <c r="J14" s="66"/>
      <c r="K14" s="66"/>
      <c r="L14" s="67"/>
    </row>
    <row r="15" spans="1:15" ht="20.100000000000001" customHeight="1">
      <c r="A15" s="1"/>
      <c r="B15" s="22"/>
      <c r="C15" s="23"/>
      <c r="D15" s="25"/>
      <c r="E15" s="24" t="str">
        <f>IF($D15=0,"",IF($D15&lt;1993,"Felnőtt",INDEX($I$30:$I$51,MATCH($D15,$H$30:$H$51,0))))</f>
        <v/>
      </c>
      <c r="F15" s="29"/>
      <c r="H15" s="6"/>
      <c r="I15" s="45"/>
      <c r="J15" s="45" t="s">
        <v>0</v>
      </c>
      <c r="K15" s="45" t="s">
        <v>1</v>
      </c>
      <c r="L15" s="45" t="s">
        <v>12</v>
      </c>
    </row>
    <row r="16" spans="1:15" ht="20.100000000000001" customHeight="1">
      <c r="A16" s="1"/>
      <c r="B16" s="22"/>
      <c r="C16" s="23"/>
      <c r="D16" s="25"/>
      <c r="E16" s="24" t="str">
        <f t="shared" ref="E16:E77" si="0">IF($D16=0,"",IF($D16&lt;1993,"Felnőtt",INDEX($I$30:$I$51,MATCH($D16,$H$30:$H$51,0))))</f>
        <v/>
      </c>
      <c r="F16" s="29"/>
      <c r="H16" s="46" t="s">
        <v>16</v>
      </c>
      <c r="I16" s="47" t="s">
        <v>23</v>
      </c>
      <c r="J16" s="48">
        <f>COUNTIFS($C$15:$C$109,"férfi",$E$15:$E$109,"Mini")</f>
        <v>0</v>
      </c>
      <c r="K16" s="48">
        <f>COUNTIFS($C$15:$C$109,"nő",$E$15:$E$109,"Mini")</f>
        <v>0</v>
      </c>
      <c r="L16" s="47">
        <f t="shared" ref="L16:L25" si="1">SUM(J16:K16)</f>
        <v>0</v>
      </c>
    </row>
    <row r="17" spans="1:13" ht="20.100000000000001" customHeight="1">
      <c r="A17" s="1"/>
      <c r="B17" s="22"/>
      <c r="C17" s="23"/>
      <c r="D17" s="25"/>
      <c r="E17" s="24" t="str">
        <f t="shared" si="0"/>
        <v/>
      </c>
      <c r="F17" s="29"/>
      <c r="H17" s="49" t="s">
        <v>17</v>
      </c>
      <c r="I17" s="50" t="s">
        <v>2</v>
      </c>
      <c r="J17" s="51">
        <f>COUNTIFS($C$15:$C$109,"férfi",$E$15:$E$109,"F")</f>
        <v>0</v>
      </c>
      <c r="K17" s="51">
        <f>COUNTIFS($C$15:$C$109,"nő",$E$15:$E$109,"F")</f>
        <v>0</v>
      </c>
      <c r="L17" s="50">
        <f t="shared" si="1"/>
        <v>0</v>
      </c>
    </row>
    <row r="18" spans="1:13" ht="20.100000000000001" customHeight="1">
      <c r="A18" s="1"/>
      <c r="B18" s="22"/>
      <c r="C18" s="25"/>
      <c r="D18" s="25"/>
      <c r="E18" s="24" t="str">
        <f t="shared" si="0"/>
        <v/>
      </c>
      <c r="F18" s="29"/>
      <c r="H18" s="52" t="s">
        <v>18</v>
      </c>
      <c r="I18" s="47" t="s">
        <v>3</v>
      </c>
      <c r="J18" s="48">
        <f>COUNTIFS($C$15:$C$109,"férfi",$E$15:$E$109,"E")</f>
        <v>0</v>
      </c>
      <c r="K18" s="48">
        <f>COUNTIFS($C$15:$C$109,"nő",$E$15:$E$109,"E")</f>
        <v>0</v>
      </c>
      <c r="L18" s="47">
        <f t="shared" si="1"/>
        <v>0</v>
      </c>
    </row>
    <row r="19" spans="1:13" ht="20.100000000000001" customHeight="1">
      <c r="A19" s="1"/>
      <c r="B19" s="23"/>
      <c r="C19" s="26"/>
      <c r="D19" s="25"/>
      <c r="E19" s="24" t="str">
        <f t="shared" si="0"/>
        <v/>
      </c>
      <c r="F19" s="29"/>
      <c r="H19" s="3" t="s">
        <v>19</v>
      </c>
      <c r="I19" s="50" t="s">
        <v>4</v>
      </c>
      <c r="J19" s="51">
        <f>COUNTIFS($C$15:$C$109,"férfi",$E$15:$E$109,"D")</f>
        <v>0</v>
      </c>
      <c r="K19" s="51">
        <f>COUNTIFS($C$15:$C$109,"nő",$E$15:$E$109,"D")</f>
        <v>0</v>
      </c>
      <c r="L19" s="50">
        <f t="shared" si="1"/>
        <v>0</v>
      </c>
    </row>
    <row r="20" spans="1:13" ht="20.100000000000001" customHeight="1">
      <c r="A20" s="1"/>
      <c r="B20" s="22"/>
      <c r="C20" s="23"/>
      <c r="D20" s="25"/>
      <c r="E20" s="24" t="str">
        <f t="shared" si="0"/>
        <v/>
      </c>
      <c r="F20" s="29"/>
      <c r="H20" s="52" t="s">
        <v>20</v>
      </c>
      <c r="I20" s="47" t="s">
        <v>5</v>
      </c>
      <c r="J20" s="48">
        <f>COUNTIFS($C$15:$C$109,"férfi",$E$15:$E$109,"C")</f>
        <v>0</v>
      </c>
      <c r="K20" s="48">
        <f>COUNTIFS($C$15:$C$109,"nő",$E$15:$E$109,"C")</f>
        <v>0</v>
      </c>
      <c r="L20" s="47">
        <f t="shared" si="1"/>
        <v>0</v>
      </c>
    </row>
    <row r="21" spans="1:13" ht="20.100000000000001" customHeight="1">
      <c r="A21" s="1"/>
      <c r="B21" s="22"/>
      <c r="C21" s="23"/>
      <c r="D21" s="25"/>
      <c r="E21" s="24" t="str">
        <f t="shared" si="0"/>
        <v/>
      </c>
      <c r="F21" s="29"/>
      <c r="H21" s="3" t="s">
        <v>21</v>
      </c>
      <c r="I21" s="50" t="s">
        <v>6</v>
      </c>
      <c r="J21" s="51">
        <f>COUNTIFS($C$15:$C$109,"férfi",$E$15:$E$109,"Kadett")</f>
        <v>0</v>
      </c>
      <c r="K21" s="51">
        <f>COUNTIFS($C$15:$C$109,"nő",$E$15:$E$109,"Kadett")</f>
        <v>0</v>
      </c>
      <c r="L21" s="50">
        <f t="shared" si="1"/>
        <v>0</v>
      </c>
    </row>
    <row r="22" spans="1:13" ht="20.100000000000001" customHeight="1">
      <c r="A22" s="1"/>
      <c r="B22" s="23"/>
      <c r="C22" s="23"/>
      <c r="D22" s="25"/>
      <c r="E22" s="24" t="str">
        <f t="shared" si="0"/>
        <v/>
      </c>
      <c r="F22" s="29"/>
      <c r="H22" s="52" t="s">
        <v>22</v>
      </c>
      <c r="I22" s="47" t="s">
        <v>7</v>
      </c>
      <c r="J22" s="48">
        <f>COUNTIFS($C$15:$C$109,"férfi",$E$15:$E$109,"B")</f>
        <v>0</v>
      </c>
      <c r="K22" s="48">
        <f>COUNTIFS($C$15:$C$109,"nő",$E$15:$E$109,"B")</f>
        <v>0</v>
      </c>
      <c r="L22" s="47">
        <f t="shared" si="1"/>
        <v>0</v>
      </c>
    </row>
    <row r="23" spans="1:13" ht="20.100000000000001" customHeight="1">
      <c r="A23" s="1"/>
      <c r="B23" s="22"/>
      <c r="C23" s="26"/>
      <c r="D23" s="25"/>
      <c r="E23" s="24" t="str">
        <f t="shared" si="0"/>
        <v/>
      </c>
      <c r="F23" s="29"/>
      <c r="G23" s="36"/>
      <c r="H23" s="3" t="s">
        <v>24</v>
      </c>
      <c r="I23" s="50" t="s">
        <v>8</v>
      </c>
      <c r="J23" s="51">
        <f>COUNTIFS($C$15:$C$109,"férfi",$E$15:$E$109,"A")</f>
        <v>0</v>
      </c>
      <c r="K23" s="51">
        <f>COUNTIFS($C$15:$C$109,"nő",$E$15:$E$109,"A")</f>
        <v>0</v>
      </c>
      <c r="L23" s="50">
        <f t="shared" si="1"/>
        <v>0</v>
      </c>
    </row>
    <row r="24" spans="1:13" ht="20.100000000000001" customHeight="1">
      <c r="A24" s="1"/>
      <c r="B24" s="22"/>
      <c r="C24" s="25"/>
      <c r="D24" s="25"/>
      <c r="E24" s="24" t="str">
        <f t="shared" si="0"/>
        <v/>
      </c>
      <c r="F24" s="29"/>
      <c r="G24" s="36"/>
      <c r="H24" s="52" t="s">
        <v>25</v>
      </c>
      <c r="I24" s="47" t="s">
        <v>9</v>
      </c>
      <c r="J24" s="48">
        <f>COUNTIFS($C$15:$C$109,"férfi",$E$15:$E$109,"Felnőtt")</f>
        <v>0</v>
      </c>
      <c r="K24" s="48">
        <f>COUNTIFS($C$15:$C$109,"nő",$E$15:$E$109,"Felnőtt")</f>
        <v>0</v>
      </c>
      <c r="L24" s="47">
        <f t="shared" si="1"/>
        <v>0</v>
      </c>
    </row>
    <row r="25" spans="1:13" ht="20.100000000000001" customHeight="1">
      <c r="A25" s="1"/>
      <c r="B25" s="22"/>
      <c r="C25" s="25"/>
      <c r="D25" s="25"/>
      <c r="E25" s="24" t="str">
        <f t="shared" si="0"/>
        <v/>
      </c>
      <c r="F25" s="29"/>
      <c r="G25" s="36"/>
      <c r="H25" s="68"/>
      <c r="I25" s="69"/>
      <c r="J25" s="53">
        <f>SUM(J16:J24)</f>
        <v>0</v>
      </c>
      <c r="K25" s="53">
        <f>SUM(K16:K24)</f>
        <v>0</v>
      </c>
      <c r="L25" s="53">
        <f t="shared" si="1"/>
        <v>0</v>
      </c>
      <c r="M25" s="37" t="str">
        <f>IF(L25=L26,"Jó!","Hiba!")</f>
        <v>Jó!</v>
      </c>
    </row>
    <row r="26" spans="1:13" ht="20.100000000000001" customHeight="1">
      <c r="A26" s="1"/>
      <c r="B26" s="23"/>
      <c r="C26" s="26"/>
      <c r="D26" s="25"/>
      <c r="E26" s="24" t="str">
        <f t="shared" si="0"/>
        <v/>
      </c>
      <c r="F26" s="1"/>
      <c r="G26" s="36"/>
      <c r="I26" s="70" t="s">
        <v>13</v>
      </c>
      <c r="J26" s="70"/>
      <c r="K26" s="70"/>
      <c r="L26" s="43">
        <f>COUNT($D$15:$D$109)</f>
        <v>0</v>
      </c>
    </row>
    <row r="27" spans="1:13" ht="20.100000000000001" customHeight="1">
      <c r="A27" s="1"/>
      <c r="B27" s="23"/>
      <c r="C27" s="26"/>
      <c r="D27" s="25"/>
      <c r="E27" s="24" t="str">
        <f t="shared" si="0"/>
        <v/>
      </c>
      <c r="F27" s="1"/>
      <c r="G27" s="36"/>
    </row>
    <row r="28" spans="1:13" ht="20.100000000000001" customHeight="1">
      <c r="A28" s="1"/>
      <c r="B28" s="22"/>
      <c r="C28" s="25"/>
      <c r="D28" s="25"/>
      <c r="E28" s="24" t="str">
        <f t="shared" si="0"/>
        <v/>
      </c>
      <c r="F28" s="1"/>
      <c r="G28" s="36"/>
    </row>
    <row r="29" spans="1:13" ht="20.100000000000001" customHeight="1">
      <c r="A29" s="1"/>
      <c r="B29" s="22"/>
      <c r="C29" s="23"/>
      <c r="D29" s="25"/>
      <c r="E29" s="24" t="str">
        <f t="shared" si="0"/>
        <v/>
      </c>
      <c r="F29" s="1"/>
      <c r="H29" s="71" t="s">
        <v>14</v>
      </c>
      <c r="I29" s="71"/>
    </row>
    <row r="30" spans="1:13" ht="20.100000000000001" customHeight="1">
      <c r="A30" s="1"/>
      <c r="B30" s="22"/>
      <c r="C30" s="23"/>
      <c r="D30" s="25"/>
      <c r="E30" s="24" t="str">
        <f t="shared" si="0"/>
        <v/>
      </c>
      <c r="F30" s="1"/>
      <c r="H30" s="54">
        <v>2011</v>
      </c>
      <c r="I30" s="55" t="s">
        <v>23</v>
      </c>
      <c r="J30" s="42">
        <v>1500</v>
      </c>
    </row>
    <row r="31" spans="1:13" ht="20.100000000000001" customHeight="1">
      <c r="A31" s="1"/>
      <c r="B31" s="22"/>
      <c r="C31" s="26"/>
      <c r="D31" s="25"/>
      <c r="E31" s="24" t="str">
        <f t="shared" si="0"/>
        <v/>
      </c>
      <c r="F31" s="1"/>
      <c r="H31" s="54">
        <v>2010</v>
      </c>
      <c r="I31" s="55" t="s">
        <v>23</v>
      </c>
      <c r="J31" s="42">
        <v>1500</v>
      </c>
    </row>
    <row r="32" spans="1:13" ht="20.100000000000001" customHeight="1">
      <c r="A32" s="2"/>
      <c r="B32" s="23"/>
      <c r="C32" s="26"/>
      <c r="D32" s="27"/>
      <c r="E32" s="24" t="str">
        <f t="shared" si="0"/>
        <v/>
      </c>
      <c r="F32" s="30"/>
      <c r="H32" s="54">
        <v>2009</v>
      </c>
      <c r="I32" s="55" t="s">
        <v>2</v>
      </c>
      <c r="J32" s="42">
        <v>1500</v>
      </c>
    </row>
    <row r="33" spans="1:10" ht="20.100000000000001" customHeight="1">
      <c r="A33" s="2"/>
      <c r="B33" s="23"/>
      <c r="C33" s="26"/>
      <c r="D33" s="27"/>
      <c r="E33" s="24" t="str">
        <f t="shared" si="0"/>
        <v/>
      </c>
      <c r="F33" s="30"/>
      <c r="H33" s="54">
        <v>2008</v>
      </c>
      <c r="I33" s="55" t="s">
        <v>2</v>
      </c>
      <c r="J33" s="42">
        <v>1500</v>
      </c>
    </row>
    <row r="34" spans="1:10" ht="20.100000000000001" customHeight="1">
      <c r="A34" s="2"/>
      <c r="B34" s="23"/>
      <c r="C34" s="26"/>
      <c r="D34" s="27"/>
      <c r="E34" s="24" t="str">
        <f t="shared" si="0"/>
        <v/>
      </c>
      <c r="F34" s="30"/>
      <c r="H34" s="54">
        <v>2007</v>
      </c>
      <c r="I34" s="55" t="s">
        <v>3</v>
      </c>
      <c r="J34" s="42">
        <v>1500</v>
      </c>
    </row>
    <row r="35" spans="1:10" ht="20.100000000000001" customHeight="1">
      <c r="A35" s="2"/>
      <c r="B35" s="23"/>
      <c r="C35" s="26"/>
      <c r="D35" s="27"/>
      <c r="E35" s="24" t="str">
        <f t="shared" si="0"/>
        <v/>
      </c>
      <c r="F35" s="30"/>
      <c r="H35" s="54">
        <v>2006</v>
      </c>
      <c r="I35" s="55" t="s">
        <v>3</v>
      </c>
      <c r="J35" s="42">
        <v>1500</v>
      </c>
    </row>
    <row r="36" spans="1:10" ht="20.100000000000001" customHeight="1">
      <c r="A36" s="2"/>
      <c r="B36" s="23"/>
      <c r="C36" s="26"/>
      <c r="D36" s="27"/>
      <c r="E36" s="24" t="str">
        <f t="shared" si="0"/>
        <v/>
      </c>
      <c r="F36" s="30"/>
      <c r="H36" s="54">
        <v>2005</v>
      </c>
      <c r="I36" s="55" t="s">
        <v>4</v>
      </c>
      <c r="J36" s="42">
        <v>1500</v>
      </c>
    </row>
    <row r="37" spans="1:10" ht="20.100000000000001" customHeight="1">
      <c r="A37" s="2"/>
      <c r="B37" s="23"/>
      <c r="C37" s="23"/>
      <c r="D37" s="27"/>
      <c r="E37" s="24" t="str">
        <f t="shared" si="0"/>
        <v/>
      </c>
      <c r="F37" s="30"/>
      <c r="H37" s="54">
        <v>2004</v>
      </c>
      <c r="I37" s="55" t="s">
        <v>4</v>
      </c>
      <c r="J37" s="42">
        <v>1500</v>
      </c>
    </row>
    <row r="38" spans="1:10" ht="20.100000000000001" customHeight="1">
      <c r="A38" s="2"/>
      <c r="B38" s="23"/>
      <c r="C38" s="26"/>
      <c r="D38" s="27"/>
      <c r="E38" s="24" t="str">
        <f t="shared" si="0"/>
        <v/>
      </c>
      <c r="F38" s="30"/>
      <c r="H38" s="54">
        <v>2003</v>
      </c>
      <c r="I38" s="55" t="s">
        <v>5</v>
      </c>
      <c r="J38" s="42">
        <v>1500</v>
      </c>
    </row>
    <row r="39" spans="1:10" ht="20.100000000000001" customHeight="1">
      <c r="A39" s="3"/>
      <c r="B39" s="22"/>
      <c r="C39" s="23"/>
      <c r="D39" s="22"/>
      <c r="E39" s="24" t="str">
        <f t="shared" si="0"/>
        <v/>
      </c>
      <c r="F39" s="30"/>
      <c r="H39" s="54">
        <v>2002</v>
      </c>
      <c r="I39" s="55" t="s">
        <v>5</v>
      </c>
      <c r="J39" s="42">
        <v>1500</v>
      </c>
    </row>
    <row r="40" spans="1:10" ht="20.100000000000001" customHeight="1">
      <c r="A40" s="4"/>
      <c r="B40" s="22"/>
      <c r="C40" s="23"/>
      <c r="D40" s="22"/>
      <c r="E40" s="24" t="str">
        <f t="shared" si="0"/>
        <v/>
      </c>
      <c r="F40" s="30"/>
      <c r="H40" s="54">
        <v>2001</v>
      </c>
      <c r="I40" s="55" t="s">
        <v>6</v>
      </c>
      <c r="J40" s="42">
        <v>20</v>
      </c>
    </row>
    <row r="41" spans="1:10" ht="20.100000000000001" customHeight="1">
      <c r="A41" s="5"/>
      <c r="B41" s="22"/>
      <c r="C41" s="25"/>
      <c r="D41" s="28"/>
      <c r="E41" s="24" t="str">
        <f t="shared" si="0"/>
        <v/>
      </c>
      <c r="F41" s="6"/>
      <c r="H41" s="54">
        <v>2000</v>
      </c>
      <c r="I41" s="55" t="s">
        <v>6</v>
      </c>
      <c r="J41" s="42">
        <v>20</v>
      </c>
    </row>
    <row r="42" spans="1:10" ht="20.100000000000001" customHeight="1">
      <c r="A42" s="6"/>
      <c r="B42" s="22"/>
      <c r="C42" s="23"/>
      <c r="D42" s="22"/>
      <c r="E42" s="24" t="str">
        <f t="shared" si="0"/>
        <v/>
      </c>
      <c r="F42" s="30"/>
      <c r="H42" s="54">
        <v>1999</v>
      </c>
      <c r="I42" s="55" t="s">
        <v>7</v>
      </c>
      <c r="J42" s="42">
        <v>20</v>
      </c>
    </row>
    <row r="43" spans="1:10" ht="20.100000000000001" customHeight="1">
      <c r="A43" s="7"/>
      <c r="B43" s="22"/>
      <c r="C43" s="23"/>
      <c r="D43" s="22"/>
      <c r="E43" s="24" t="str">
        <f t="shared" si="0"/>
        <v/>
      </c>
      <c r="F43" s="30"/>
      <c r="H43" s="54">
        <v>1998</v>
      </c>
      <c r="I43" s="55" t="s">
        <v>7</v>
      </c>
      <c r="J43" s="42">
        <v>20</v>
      </c>
    </row>
    <row r="44" spans="1:10" ht="20.100000000000001" customHeight="1">
      <c r="A44" s="3"/>
      <c r="B44" s="22"/>
      <c r="C44" s="23"/>
      <c r="D44" s="22"/>
      <c r="E44" s="24" t="str">
        <f t="shared" si="0"/>
        <v/>
      </c>
      <c r="F44" s="30"/>
      <c r="H44" s="54">
        <v>1997</v>
      </c>
      <c r="I44" s="55" t="s">
        <v>8</v>
      </c>
      <c r="J44" s="42">
        <v>20</v>
      </c>
    </row>
    <row r="45" spans="1:10" ht="20.100000000000001" customHeight="1">
      <c r="A45" s="2"/>
      <c r="B45" s="23"/>
      <c r="C45" s="23"/>
      <c r="D45" s="27"/>
      <c r="E45" s="24" t="str">
        <f t="shared" si="0"/>
        <v/>
      </c>
      <c r="F45" s="30"/>
      <c r="H45" s="54">
        <v>1996</v>
      </c>
      <c r="I45" s="55" t="s">
        <v>8</v>
      </c>
      <c r="J45" s="42">
        <v>20</v>
      </c>
    </row>
    <row r="46" spans="1:10" ht="20.100000000000001" customHeight="1">
      <c r="A46" s="2"/>
      <c r="B46" s="23"/>
      <c r="C46" s="23"/>
      <c r="D46" s="27"/>
      <c r="E46" s="24" t="str">
        <f t="shared" si="0"/>
        <v/>
      </c>
      <c r="F46" s="30"/>
      <c r="H46" s="54">
        <v>1995</v>
      </c>
      <c r="I46" s="55" t="s">
        <v>9</v>
      </c>
      <c r="J46" s="42">
        <v>20</v>
      </c>
    </row>
    <row r="47" spans="1:10" ht="20.100000000000001" customHeight="1">
      <c r="A47" s="5"/>
      <c r="B47" s="22"/>
      <c r="C47" s="25"/>
      <c r="D47" s="28"/>
      <c r="E47" s="24" t="str">
        <f t="shared" si="0"/>
        <v/>
      </c>
      <c r="F47" s="6"/>
      <c r="H47" s="54">
        <v>1994</v>
      </c>
      <c r="I47" s="55" t="s">
        <v>9</v>
      </c>
      <c r="J47" s="42">
        <v>20</v>
      </c>
    </row>
    <row r="48" spans="1:10" ht="20.100000000000001" customHeight="1">
      <c r="A48" s="5"/>
      <c r="B48" s="22"/>
      <c r="C48" s="25"/>
      <c r="D48" s="28"/>
      <c r="E48" s="24" t="str">
        <f t="shared" si="0"/>
        <v/>
      </c>
      <c r="F48" s="6"/>
      <c r="H48" s="54">
        <v>1993</v>
      </c>
      <c r="I48" s="55" t="s">
        <v>9</v>
      </c>
      <c r="J48" s="42">
        <v>20</v>
      </c>
    </row>
    <row r="49" spans="1:10" ht="20.100000000000001" customHeight="1">
      <c r="A49" s="3"/>
      <c r="B49" s="22"/>
      <c r="C49" s="23"/>
      <c r="D49" s="22"/>
      <c r="E49" s="24" t="str">
        <f t="shared" si="0"/>
        <v/>
      </c>
      <c r="F49" s="30"/>
      <c r="H49" s="54">
        <v>1992</v>
      </c>
      <c r="I49" s="55" t="s">
        <v>9</v>
      </c>
      <c r="J49" s="42">
        <v>20</v>
      </c>
    </row>
    <row r="50" spans="1:10" ht="20.100000000000001" customHeight="1">
      <c r="A50" s="5"/>
      <c r="B50" s="22"/>
      <c r="C50" s="25"/>
      <c r="D50" s="28"/>
      <c r="E50" s="24" t="str">
        <f t="shared" si="0"/>
        <v/>
      </c>
      <c r="F50" s="6"/>
      <c r="H50" s="54">
        <v>1991</v>
      </c>
      <c r="I50" s="55" t="s">
        <v>9</v>
      </c>
      <c r="J50" s="42">
        <v>20</v>
      </c>
    </row>
    <row r="51" spans="1:10" ht="20.100000000000001" customHeight="1">
      <c r="A51" s="10"/>
      <c r="B51" s="16"/>
      <c r="C51" s="17"/>
      <c r="D51" s="16"/>
      <c r="E51" s="24" t="str">
        <f t="shared" si="0"/>
        <v/>
      </c>
      <c r="F51" s="58"/>
      <c r="H51" s="54">
        <v>1990</v>
      </c>
      <c r="I51" s="55" t="s">
        <v>9</v>
      </c>
      <c r="J51" s="42">
        <v>20</v>
      </c>
    </row>
    <row r="52" spans="1:10" ht="20.100000000000001" customHeight="1">
      <c r="A52" s="14"/>
      <c r="B52" s="17"/>
      <c r="C52" s="17"/>
      <c r="D52" s="21"/>
      <c r="E52" s="24" t="str">
        <f t="shared" si="0"/>
        <v/>
      </c>
      <c r="F52" s="58"/>
    </row>
    <row r="53" spans="1:10" ht="20.100000000000001" customHeight="1">
      <c r="A53" s="12"/>
      <c r="B53" s="16"/>
      <c r="C53" s="18"/>
      <c r="D53" s="19"/>
      <c r="E53" s="24" t="str">
        <f t="shared" si="0"/>
        <v/>
      </c>
      <c r="F53" s="35"/>
    </row>
    <row r="54" spans="1:10" ht="20.100000000000001" customHeight="1">
      <c r="A54" s="12"/>
      <c r="B54" s="16"/>
      <c r="C54" s="18"/>
      <c r="D54" s="19"/>
      <c r="E54" s="24" t="str">
        <f t="shared" si="0"/>
        <v/>
      </c>
      <c r="F54" s="35"/>
    </row>
    <row r="55" spans="1:10" ht="20.100000000000001" customHeight="1">
      <c r="A55" s="10"/>
      <c r="B55" s="16"/>
      <c r="C55" s="17"/>
      <c r="D55" s="16"/>
      <c r="E55" s="24" t="str">
        <f t="shared" si="0"/>
        <v/>
      </c>
      <c r="F55" s="58"/>
    </row>
    <row r="56" spans="1:10" ht="20.100000000000001" customHeight="1">
      <c r="A56" s="11"/>
      <c r="B56" s="16"/>
      <c r="C56" s="16"/>
      <c r="D56" s="16"/>
      <c r="E56" s="24" t="str">
        <f t="shared" si="0"/>
        <v/>
      </c>
      <c r="F56" s="58"/>
    </row>
    <row r="57" spans="1:10" ht="20.100000000000001" customHeight="1">
      <c r="A57" s="9"/>
      <c r="B57" s="17"/>
      <c r="C57" s="20"/>
      <c r="D57" s="21"/>
      <c r="E57" s="24" t="str">
        <f t="shared" si="0"/>
        <v/>
      </c>
      <c r="F57" s="58"/>
    </row>
    <row r="58" spans="1:10" ht="20.100000000000001" customHeight="1">
      <c r="A58" s="12"/>
      <c r="B58" s="16"/>
      <c r="C58" s="18"/>
      <c r="D58" s="19"/>
      <c r="E58" s="24" t="str">
        <f t="shared" si="0"/>
        <v/>
      </c>
      <c r="F58" s="35"/>
    </row>
    <row r="59" spans="1:10" ht="20.100000000000001" customHeight="1">
      <c r="A59" s="13"/>
      <c r="B59" s="16"/>
      <c r="C59" s="20"/>
      <c r="D59" s="16"/>
      <c r="E59" s="24" t="str">
        <f t="shared" si="0"/>
        <v/>
      </c>
      <c r="F59" s="58"/>
    </row>
    <row r="60" spans="1:10" ht="20.100000000000001" customHeight="1">
      <c r="A60" s="11"/>
      <c r="B60" s="16"/>
      <c r="C60" s="20"/>
      <c r="D60" s="16"/>
      <c r="E60" s="24" t="str">
        <f t="shared" si="0"/>
        <v/>
      </c>
      <c r="F60" s="35"/>
    </row>
    <row r="61" spans="1:10" ht="20.100000000000001" customHeight="1">
      <c r="A61" s="9"/>
      <c r="B61" s="16"/>
      <c r="C61" s="17"/>
      <c r="D61" s="21"/>
      <c r="E61" s="24" t="str">
        <f t="shared" si="0"/>
        <v/>
      </c>
      <c r="F61" s="58"/>
    </row>
    <row r="62" spans="1:10" ht="20.100000000000001" customHeight="1">
      <c r="A62" s="9"/>
      <c r="B62" s="17"/>
      <c r="C62" s="17"/>
      <c r="D62" s="21"/>
      <c r="E62" s="24" t="str">
        <f t="shared" si="0"/>
        <v/>
      </c>
      <c r="F62" s="58"/>
    </row>
    <row r="63" spans="1:10" ht="20.100000000000001" customHeight="1">
      <c r="A63" s="15"/>
      <c r="B63" s="16"/>
      <c r="C63" s="16"/>
      <c r="D63" s="19"/>
      <c r="E63" s="24" t="str">
        <f t="shared" si="0"/>
        <v/>
      </c>
      <c r="F63" s="35"/>
    </row>
    <row r="64" spans="1:10" ht="20.100000000000001" customHeight="1">
      <c r="A64" s="12"/>
      <c r="B64" s="16"/>
      <c r="C64" s="18"/>
      <c r="D64" s="19"/>
      <c r="E64" s="24" t="str">
        <f t="shared" si="0"/>
        <v/>
      </c>
      <c r="F64" s="35"/>
    </row>
    <row r="65" spans="1:6" ht="20.100000000000001" customHeight="1">
      <c r="A65" s="15"/>
      <c r="B65" s="16"/>
      <c r="C65" s="16"/>
      <c r="D65" s="19"/>
      <c r="E65" s="24" t="str">
        <f t="shared" si="0"/>
        <v/>
      </c>
      <c r="F65" s="35"/>
    </row>
    <row r="66" spans="1:6" ht="20.100000000000001" customHeight="1">
      <c r="A66" s="9"/>
      <c r="B66" s="17"/>
      <c r="C66" s="20"/>
      <c r="D66" s="21"/>
      <c r="E66" s="24" t="str">
        <f t="shared" si="0"/>
        <v/>
      </c>
      <c r="F66" s="58"/>
    </row>
    <row r="67" spans="1:6" ht="20.100000000000001" customHeight="1">
      <c r="A67" s="13"/>
      <c r="B67" s="16"/>
      <c r="C67" s="16"/>
      <c r="D67" s="16"/>
      <c r="E67" s="24" t="str">
        <f t="shared" si="0"/>
        <v/>
      </c>
      <c r="F67" s="58"/>
    </row>
    <row r="68" spans="1:6" ht="20.100000000000001" customHeight="1">
      <c r="A68" s="10"/>
      <c r="B68" s="16"/>
      <c r="C68" s="17"/>
      <c r="D68" s="16"/>
      <c r="E68" s="24" t="str">
        <f t="shared" si="0"/>
        <v/>
      </c>
      <c r="F68" s="58"/>
    </row>
    <row r="69" spans="1:6" ht="20.100000000000001" customHeight="1">
      <c r="A69" s="10"/>
      <c r="B69" s="16"/>
      <c r="C69" s="17"/>
      <c r="D69" s="16"/>
      <c r="E69" s="24" t="str">
        <f t="shared" si="0"/>
        <v/>
      </c>
      <c r="F69" s="58"/>
    </row>
    <row r="70" spans="1:6" ht="20.100000000000001" customHeight="1">
      <c r="A70" s="12"/>
      <c r="B70" s="16"/>
      <c r="C70" s="18"/>
      <c r="D70" s="19"/>
      <c r="E70" s="24" t="str">
        <f t="shared" si="0"/>
        <v/>
      </c>
      <c r="F70" s="35"/>
    </row>
    <row r="71" spans="1:6" ht="20.100000000000001" customHeight="1">
      <c r="A71" s="11"/>
      <c r="B71" s="16"/>
      <c r="C71" s="20"/>
      <c r="D71" s="16"/>
      <c r="E71" s="24" t="str">
        <f t="shared" si="0"/>
        <v/>
      </c>
      <c r="F71" s="35"/>
    </row>
    <row r="72" spans="1:6" ht="20.100000000000001" customHeight="1">
      <c r="A72" s="9"/>
      <c r="B72" s="17"/>
      <c r="C72" s="20"/>
      <c r="D72" s="21"/>
      <c r="E72" s="24" t="str">
        <f t="shared" si="0"/>
        <v/>
      </c>
      <c r="F72" s="58"/>
    </row>
    <row r="73" spans="1:6" ht="20.100000000000001" customHeight="1">
      <c r="A73" s="15"/>
      <c r="B73" s="16"/>
      <c r="C73" s="16"/>
      <c r="D73" s="19"/>
      <c r="E73" s="24" t="str">
        <f t="shared" si="0"/>
        <v/>
      </c>
      <c r="F73" s="35"/>
    </row>
    <row r="74" spans="1:6" ht="20.100000000000001" customHeight="1">
      <c r="A74" s="12"/>
      <c r="B74" s="16"/>
      <c r="C74" s="18"/>
      <c r="D74" s="19"/>
      <c r="E74" s="24" t="str">
        <f t="shared" si="0"/>
        <v/>
      </c>
      <c r="F74" s="35"/>
    </row>
    <row r="75" spans="1:6" ht="20.100000000000001" customHeight="1">
      <c r="A75" s="10"/>
      <c r="B75" s="16"/>
      <c r="C75" s="17"/>
      <c r="D75" s="16"/>
      <c r="E75" s="24" t="str">
        <f t="shared" si="0"/>
        <v/>
      </c>
      <c r="F75" s="58"/>
    </row>
    <row r="76" spans="1:6" ht="20.100000000000001" customHeight="1">
      <c r="A76" s="11"/>
      <c r="B76" s="16"/>
      <c r="C76" s="20"/>
      <c r="D76" s="16"/>
      <c r="E76" s="24" t="str">
        <f t="shared" si="0"/>
        <v/>
      </c>
      <c r="F76" s="58"/>
    </row>
    <row r="77" spans="1:6" ht="20.100000000000001" customHeight="1">
      <c r="A77" s="10"/>
      <c r="B77" s="16"/>
      <c r="C77" s="17"/>
      <c r="D77" s="16"/>
      <c r="E77" s="24" t="str">
        <f t="shared" si="0"/>
        <v/>
      </c>
      <c r="F77" s="58"/>
    </row>
    <row r="78" spans="1:6" ht="20.100000000000001" customHeight="1">
      <c r="A78" s="14"/>
      <c r="B78" s="17"/>
      <c r="C78" s="17"/>
      <c r="D78" s="21"/>
      <c r="E78" s="24" t="str">
        <f t="shared" ref="E78:E81" si="2">IF($D78=0,"",IF($D78&lt;1993,"Felnőtt",INDEX($I$30:$I$51,MATCH($D78,$H$30:$H$51,0))))</f>
        <v/>
      </c>
      <c r="F78" s="58"/>
    </row>
    <row r="79" spans="1:6">
      <c r="A79" s="9"/>
      <c r="B79" s="17"/>
      <c r="C79" s="20"/>
      <c r="D79" s="21"/>
      <c r="E79" s="24" t="str">
        <f t="shared" si="2"/>
        <v/>
      </c>
      <c r="F79" s="58"/>
    </row>
    <row r="80" spans="1:6">
      <c r="A80" s="9"/>
      <c r="B80" s="17"/>
      <c r="C80" s="20"/>
      <c r="D80" s="21"/>
      <c r="E80" s="24" t="str">
        <f t="shared" si="2"/>
        <v/>
      </c>
      <c r="F80" s="58"/>
    </row>
    <row r="81" spans="1:8">
      <c r="A81" s="9"/>
      <c r="B81" s="17"/>
      <c r="C81" s="20"/>
      <c r="D81" s="21"/>
      <c r="E81" s="24" t="str">
        <f t="shared" si="2"/>
        <v/>
      </c>
      <c r="F81" s="58"/>
    </row>
    <row r="82" spans="1:8">
      <c r="C82" s="38"/>
      <c r="D82" s="39"/>
      <c r="E82" s="40"/>
      <c r="F82" s="41"/>
      <c r="H82" s="30"/>
    </row>
  </sheetData>
  <autoFilter ref="A14:F82"/>
  <mergeCells count="5">
    <mergeCell ref="A13:F13"/>
    <mergeCell ref="I14:L14"/>
    <mergeCell ref="H25:I25"/>
    <mergeCell ref="I26:K26"/>
    <mergeCell ref="H29:I29"/>
  </mergeCells>
  <conditionalFormatting sqref="A15:A77">
    <cfRule type="duplicateValues" dxfId="0" priority="2"/>
  </conditionalFormatting>
  <pageMargins left="0.35433070866141736" right="0.23622047244094491" top="0.6692913385826772" bottom="0.78740157480314965" header="0.31496062992125984" footer="0.39370078740157483"/>
  <pageSetup paperSize="9" fitToHeight="3" orientation="portrait" verticalDpi="12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Profi</vt:lpstr>
      <vt:lpstr>Profi!Nyomtatási_cím</vt:lpstr>
      <vt:lpstr>Profi!Nyomtatási_terület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</dc:creator>
  <cp:lastModifiedBy>Máté Mária</cp:lastModifiedBy>
  <cp:lastPrinted>2015-03-17T20:59:54Z</cp:lastPrinted>
  <dcterms:created xsi:type="dcterms:W3CDTF">2014-02-13T22:35:34Z</dcterms:created>
  <dcterms:modified xsi:type="dcterms:W3CDTF">2015-03-18T18:32:51Z</dcterms:modified>
</cp:coreProperties>
</file>